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drawings/drawing1.xml" ContentType="application/vnd.openxmlformats-officedocument.drawing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_rels/sheet1.xml.rels" ContentType="application/vnd.openxmlformats-package.relationships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custom.xml" ContentType="application/vnd.openxmlformats-officedocument.custom-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Kierunek" sheetId="1" state="visible" r:id="rId2"/>
    <sheet name="P" sheetId="2" state="visible" r:id="rId3"/>
    <sheet name="Arkusz2" sheetId="3" state="visible" r:id="rId4"/>
  </sheets>
  <definedNames>
    <definedName function="false" hidden="false" localSheetId="0" name="_xlnm.Print_Area" vbProcedure="false">Kierunek!$A$1:$Z$32</definedName>
    <definedName function="false" hidden="false" name="druk_kier" vbProcedure="false">Kierunek!$C$1:$Z$30</definedName>
    <definedName function="false" hidden="false" name="druk_podst" vbProcedure="false">Kierunek!$C$1:$Z$30</definedName>
    <definedName function="false" hidden="false" name="druk_spec" vbProcedure="false">#REF!</definedName>
    <definedName function="false" hidden="false" name="ECTS_r" vbProcedure="false">P!$C$11</definedName>
    <definedName function="false" hidden="false" name="ECTS_s" vbProcedure="false">P!$C$11</definedName>
    <definedName function="false" hidden="false" name="egz_r" vbProcedure="false">P!$C$10</definedName>
    <definedName function="false" hidden="false" name="egz_s" vbProcedure="false">P!$C$9</definedName>
    <definedName function="false" hidden="false" name="max_11" vbProcedure="false">P!$C$8</definedName>
    <definedName function="false" hidden="false" name="max_st" vbProcedure="false">P!$C$7</definedName>
    <definedName function="false" hidden="false" name="max_t" vbProcedure="false">P!$C$5</definedName>
    <definedName function="false" hidden="false" name="min_st" vbProcedure="false">P!$C$6</definedName>
    <definedName function="false" hidden="false" name="tyg" vbProcedure="false">P!$C$4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<sst xmlns="http://schemas.openxmlformats.org/spreadsheetml/2006/main" count="74" uniqueCount="59">
  <si>
    <t xml:space="preserve">PLAN STUDIÓW DLA KIERUNKU: </t>
  </si>
  <si>
    <t xml:space="preserve">Informatyka- studia II-go stopnia</t>
  </si>
  <si>
    <t xml:space="preserve">(stacjonarne)</t>
  </si>
  <si>
    <t xml:space="preserve">Data sporządzenia: </t>
  </si>
  <si>
    <t xml:space="preserve">Obowiązuje od roku akademickiego: </t>
  </si>
  <si>
    <t xml:space="preserve">2016/2017</t>
  </si>
  <si>
    <t xml:space="preserve"> </t>
  </si>
  <si>
    <t xml:space="preserve">Lp</t>
  </si>
  <si>
    <t xml:space="preserve">Moduły</t>
  </si>
  <si>
    <t xml:space="preserve">Suma godzin / ECTS</t>
  </si>
  <si>
    <t xml:space="preserve">Sem. I</t>
  </si>
  <si>
    <t xml:space="preserve">Sem. II</t>
  </si>
  <si>
    <t xml:space="preserve">Sem. III</t>
  </si>
  <si>
    <t xml:space="preserve">W</t>
  </si>
  <si>
    <t xml:space="preserve">Ć</t>
  </si>
  <si>
    <t xml:space="preserve">L</t>
  </si>
  <si>
    <t xml:space="preserve">P</t>
  </si>
  <si>
    <t xml:space="preserve">S</t>
  </si>
  <si>
    <r>
      <rPr>
        <sz val="10"/>
        <rFont val="Arial CE"/>
        <family val="2"/>
        <charset val="238"/>
      </rPr>
      <t xml:space="preserve">P</t>
    </r>
    <r>
      <rPr>
        <vertAlign val="subscript"/>
        <sz val="10"/>
        <rFont val="Arial CE"/>
        <family val="2"/>
        <charset val="238"/>
      </rPr>
      <t xml:space="preserve">E</t>
    </r>
  </si>
  <si>
    <t xml:space="preserve">M2_KO  KSZTAŁCENIA OGÓLNEGO</t>
  </si>
  <si>
    <t xml:space="preserve">Język obcy (obieralny)</t>
  </si>
  <si>
    <t xml:space="preserve">Zarządzanie produkcją i usługami</t>
  </si>
  <si>
    <t xml:space="preserve">Przedmiot obieralny-nietechniczny</t>
  </si>
  <si>
    <t xml:space="preserve">M2_KIE PRZEDMIOTÓW KIERUNKOWYCH</t>
  </si>
  <si>
    <t xml:space="preserve">Modelowanie i analiza syst. informatycz.</t>
  </si>
  <si>
    <t xml:space="preserve">Projektowanie systemów informatycznych</t>
  </si>
  <si>
    <t xml:space="preserve">Zastosowania informatyki 1 (obieralny)</t>
  </si>
  <si>
    <t xml:space="preserve">Zastosowania informatyki 2 (obieralny)</t>
  </si>
  <si>
    <t xml:space="preserve">Badania operacyjne</t>
  </si>
  <si>
    <t xml:space="preserve">Zaawansowane metody numeryczne</t>
  </si>
  <si>
    <t xml:space="preserve">Cyfrowe przetwarzanie sygnałów</t>
  </si>
  <si>
    <t xml:space="preserve">Laboratorium CPS</t>
  </si>
  <si>
    <t xml:space="preserve">Systemy komputerowe i achitektury równ.</t>
  </si>
  <si>
    <t xml:space="preserve">Animacje i gry komputerowe</t>
  </si>
  <si>
    <t xml:space="preserve">M2_SP SPECJALNOŚCI MAGISTERSKIEJ</t>
  </si>
  <si>
    <t xml:space="preserve">M2_DP DYPLOMOWANIA</t>
  </si>
  <si>
    <t xml:space="preserve">Proseminarium lub koło naukowe</t>
  </si>
  <si>
    <t xml:space="preserve">Seminarium dyplomowe magisterskie</t>
  </si>
  <si>
    <t xml:space="preserve">Projekt dyplomowy magisterski</t>
  </si>
  <si>
    <t xml:space="preserve">Razem  </t>
  </si>
  <si>
    <t xml:space="preserve">Liczba egzaminów  </t>
  </si>
  <si>
    <t xml:space="preserve">10.10.2016r.</t>
  </si>
  <si>
    <t xml:space="preserve">Tabela przeliczników i sum kontrolnych</t>
  </si>
  <si>
    <t xml:space="preserve">Liczba tygodni w semestrze</t>
  </si>
  <si>
    <t xml:space="preserve">tyg</t>
  </si>
  <si>
    <t xml:space="preserve">Maksymalna liczba godzin tygodniowo w semestrze</t>
  </si>
  <si>
    <t xml:space="preserve">max_t</t>
  </si>
  <si>
    <t xml:space="preserve">Minimalna liczba godzin studiów</t>
  </si>
  <si>
    <t xml:space="preserve">min_st</t>
  </si>
  <si>
    <t xml:space="preserve">Maksymalna liczba godzin studiów</t>
  </si>
  <si>
    <t xml:space="preserve">max_st</t>
  </si>
  <si>
    <t xml:space="preserve">Maksymalna liczba godzin w sem. XI</t>
  </si>
  <si>
    <t xml:space="preserve">max_11</t>
  </si>
  <si>
    <t xml:space="preserve">Maksymalna liczba egzaminów w semestrze</t>
  </si>
  <si>
    <t xml:space="preserve">egz_s</t>
  </si>
  <si>
    <t xml:space="preserve">Maksymalna liczba egzaminów w roku</t>
  </si>
  <si>
    <t xml:space="preserve">egz_r</t>
  </si>
  <si>
    <t xml:space="preserve">Suma punktów ECTS w semestrze</t>
  </si>
  <si>
    <t xml:space="preserve">ECTS_s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</si>
</sst>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YYYY\-MM\-DD"/>
    <numFmt numFmtId="166" formatCode="0.0"/>
    <numFmt numFmtId="167" formatCode="0"/>
  </numFmts>
  <fonts count="18">
    <font>
      <sz val="10"/>
      <name val="Arial CE"/>
      <family val="0"/>
      <charset val="238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name val="SwitzerlandNarrow"/>
      <family val="0"/>
      <charset val="238"/>
    </font>
    <font>
      <sz val="10"/>
      <name val="Arial CE"/>
      <family val="2"/>
      <charset val="238"/>
    </font>
    <font>
      <sz val="10"/>
      <name val="Arial"/>
      <family val="2"/>
      <charset val="238"/>
    </font>
    <font>
      <sz val="12"/>
      <name val="Arial CE"/>
      <family val="2"/>
      <charset val="238"/>
    </font>
    <font>
      <b val="true"/>
      <sz val="12"/>
      <name val="Arial CE"/>
      <family val="2"/>
      <charset val="238"/>
    </font>
    <font>
      <i val="true"/>
      <sz val="10"/>
      <name val="Arial CE"/>
      <family val="2"/>
      <charset val="238"/>
    </font>
    <font>
      <sz val="12"/>
      <name val="Arial CE"/>
      <family val="0"/>
      <charset val="238"/>
    </font>
    <font>
      <b val="true"/>
      <sz val="10"/>
      <name val="Arial CE"/>
      <family val="2"/>
      <charset val="238"/>
    </font>
    <font>
      <sz val="10"/>
      <name val="Symbol"/>
      <family val="1"/>
      <charset val="2"/>
    </font>
    <font>
      <vertAlign val="subscript"/>
      <sz val="10"/>
      <name val="Arial CE"/>
      <family val="2"/>
      <charset val="238"/>
    </font>
    <font>
      <b val="true"/>
      <sz val="9"/>
      <name val="Arial CE"/>
      <family val="2"/>
      <charset val="238"/>
    </font>
    <font>
      <b val="true"/>
      <sz val="9"/>
      <name val="Arial CE"/>
      <family val="0"/>
      <charset val="238"/>
    </font>
    <font>
      <sz val="9"/>
      <name val="Arial CE"/>
      <family val="2"/>
      <charset val="238"/>
    </font>
    <font>
      <u val="single"/>
      <sz val="8"/>
      <color rgb="FF0000FF"/>
      <name val="Arial CE"/>
      <family val="0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FFFF99"/>
        <bgColor rgb="FFFFFFCC"/>
      </patternFill>
    </fill>
    <fill>
      <patternFill patternType="solid">
        <fgColor rgb="FFCCFFCC"/>
        <bgColor rgb="FFCCFFFF"/>
      </patternFill>
    </fill>
    <fill>
      <patternFill patternType="solid">
        <fgColor rgb="FFCCFFFF"/>
        <bgColor rgb="FFCCFFFF"/>
      </patternFill>
    </fill>
  </fills>
  <borders count="3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/>
      <right style="hair"/>
      <top style="hair"/>
      <bottom style="thin"/>
      <diagonal/>
    </border>
    <border diagonalUp="false" diagonalDown="false">
      <left style="hair"/>
      <right style="hair"/>
      <top style="hair"/>
      <bottom style="thin"/>
      <diagonal/>
    </border>
    <border diagonalUp="false" diagonalDown="false">
      <left style="hair"/>
      <right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thin"/>
      <right/>
      <top style="hair"/>
      <bottom/>
      <diagonal/>
    </border>
    <border diagonalUp="false" diagonalDown="false">
      <left style="hair"/>
      <right style="hair"/>
      <top style="thin"/>
      <bottom style="hair"/>
      <diagonal/>
    </border>
    <border diagonalUp="false" diagonalDown="false">
      <left style="hair"/>
      <right/>
      <top style="thin"/>
      <bottom style="hair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hair"/>
      <top style="hair"/>
      <bottom/>
      <diagonal/>
    </border>
    <border diagonalUp="false" diagonalDown="false">
      <left style="hair"/>
      <right style="hair"/>
      <top style="thin"/>
      <bottom/>
      <diagonal/>
    </border>
    <border diagonalUp="false" diagonalDown="false">
      <left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hair"/>
      <right style="hair"/>
      <top style="hair"/>
      <bottom/>
      <diagonal/>
    </border>
    <border diagonalUp="false" diagonalDown="false">
      <left style="hair"/>
      <right/>
      <top style="hair"/>
      <bottom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 style="thin"/>
      <right style="hair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hair"/>
      <top style="hair"/>
      <bottom/>
      <diagonal/>
    </border>
    <border diagonalUp="false" diagonalDown="false">
      <left style="double"/>
      <right style="double"/>
      <top style="double"/>
      <bottom style="double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n"/>
      <right style="hair"/>
      <top/>
      <bottom/>
      <diagonal/>
    </border>
    <border diagonalUp="false" diagonalDown="false">
      <left style="thin"/>
      <right style="hair"/>
      <top/>
      <bottom style="hair"/>
      <diagonal/>
    </border>
    <border diagonalUp="false" diagonalDown="false">
      <left style="double"/>
      <right style="hair"/>
      <top style="hair"/>
      <bottom style="hair"/>
      <diagonal/>
    </border>
    <border diagonalUp="false" diagonalDown="false">
      <left/>
      <right/>
      <top style="hair"/>
      <bottom/>
      <diagonal/>
    </border>
    <border diagonalUp="false" diagonalDown="false">
      <left style="thin"/>
      <right style="hair"/>
      <top style="thin"/>
      <bottom style="thin"/>
      <diagonal/>
    </border>
    <border diagonalUp="false" diagonalDown="false">
      <left style="hair"/>
      <right style="hair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hair"/>
      <right/>
      <top style="thin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false" applyAlignment="true" applyProtection="true">
      <alignment horizontal="general" vertical="bottom" textRotation="0" wrapText="false" indent="0" shrinkToFit="false"/>
      <protection locked="true" hidden="false"/>
    </xf>
  </cellStyleXfs>
  <cellXfs count="12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center" vertical="bottom" textRotation="0" wrapText="false" indent="0" shrinkToFit="false"/>
      <protection locked="false" hidden="false"/>
    </xf>
    <xf numFmtId="164" fontId="5" fillId="0" borderId="0" xfId="0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5" fillId="2" borderId="0" xfId="0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6" fillId="0" borderId="0" xfId="0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7" fillId="0" borderId="0" xfId="0" applyFont="true" applyBorder="false" applyAlignment="true" applyProtection="true">
      <alignment horizontal="right" vertical="bottom" textRotation="0" wrapText="false" indent="0" shrinkToFit="false"/>
      <protection locked="false" hidden="false"/>
    </xf>
    <xf numFmtId="164" fontId="8" fillId="0" borderId="0" xfId="0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9" fillId="0" borderId="0" xfId="0" applyFont="true" applyBorder="false" applyAlignment="true" applyProtection="true">
      <alignment horizontal="right" vertical="bottom" textRotation="0" wrapText="false" indent="0" shrinkToFit="false"/>
      <protection locked="false" hidden="false"/>
    </xf>
    <xf numFmtId="165" fontId="9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0" fillId="0" borderId="0" xfId="0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8" fillId="0" borderId="0" xfId="0" applyFont="true" applyBorder="false" applyAlignment="true" applyProtection="true">
      <alignment horizontal="right" vertical="bottom" textRotation="0" wrapText="false" indent="0" shrinkToFit="false"/>
      <protection locked="false" hidden="false"/>
    </xf>
    <xf numFmtId="164" fontId="11" fillId="0" borderId="0" xfId="0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11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1" fillId="0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1" fillId="0" borderId="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2" fillId="0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3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4" fillId="4" borderId="7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15" fillId="4" borderId="8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5" fillId="4" borderId="9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5" fillId="4" borderId="10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5" fillId="4" borderId="1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5" fillId="4" borderId="12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5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5" fillId="4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5" fillId="4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5" fillId="4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5" fillId="4" borderId="1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5" fillId="4" borderId="1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5" fillId="4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4" fillId="0" borderId="7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5" fillId="2" borderId="7" xfId="0" applyFont="true" applyBorder="true" applyAlignment="true" applyProtection="true">
      <alignment horizontal="justify" vertical="center" textRotation="0" wrapText="false" indent="0" shrinkToFit="false"/>
      <protection locked="false" hidden="false"/>
    </xf>
    <xf numFmtId="164" fontId="15" fillId="0" borderId="18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5" fillId="0" borderId="19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5" fillId="0" borderId="20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5" fillId="0" borderId="7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4" fillId="3" borderId="7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5" fillId="0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5" fillId="0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5" fillId="0" borderId="2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5" fillId="3" borderId="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4" fillId="3" borderId="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4" fillId="0" borderId="2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4" fillId="0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5" fillId="0" borderId="2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4" fillId="3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4" fillId="2" borderId="7" xfId="0" applyFont="true" applyBorder="true" applyAlignment="true" applyProtection="true">
      <alignment horizontal="justify" vertical="center" textRotation="0" wrapText="false" indent="0" shrinkToFit="false"/>
      <protection locked="false" hidden="false"/>
    </xf>
    <xf numFmtId="164" fontId="14" fillId="0" borderId="18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4" fillId="0" borderId="19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4" fillId="0" borderId="20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4" fillId="0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4" fillId="0" borderId="2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4" fillId="0" borderId="2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false" applyAlignment="true" applyProtection="true">
      <alignment horizontal="center" vertical="bottom" textRotation="0" wrapText="false" indent="0" shrinkToFit="false"/>
      <protection locked="false" hidden="false"/>
    </xf>
    <xf numFmtId="164" fontId="15" fillId="4" borderId="19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5" fillId="4" borderId="22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5" fillId="4" borderId="15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5" fillId="4" borderId="2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4" fillId="3" borderId="18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5" fillId="0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5" fillId="0" borderId="2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5" fillId="0" borderId="2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1" fillId="0" borderId="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4" fillId="0" borderId="2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4" fillId="0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4" fillId="0" borderId="2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5" fillId="0" borderId="7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4" fillId="0" borderId="2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4" fillId="0" borderId="1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5" fillId="0" borderId="1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5" fillId="3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5" fillId="2" borderId="7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5" fillId="0" borderId="2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5" fillId="0" borderId="2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4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4" fillId="4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4" fillId="4" borderId="2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4" fillId="4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4" fillId="4" borderId="1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4" fillId="4" borderId="1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4" fillId="4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4" fillId="4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4" fillId="4" borderId="2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5" fillId="4" borderId="16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5" fillId="4" borderId="29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4" fillId="4" borderId="2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2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4" fillId="2" borderId="7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5" fillId="0" borderId="4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5" fillId="0" borderId="6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4" fillId="3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1" fillId="5" borderId="1" xfId="0" applyFont="true" applyBorder="true" applyAlignment="true" applyProtection="true">
      <alignment horizontal="right" vertical="center" textRotation="0" wrapText="false" indent="0" shrinkToFit="false"/>
      <protection locked="false" hidden="false"/>
    </xf>
    <xf numFmtId="164" fontId="16" fillId="5" borderId="30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6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4" fillId="5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6" fillId="5" borderId="3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6" fillId="5" borderId="3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6" fillId="5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1" fillId="5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5" fillId="5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5" borderId="3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5" fillId="5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5" fillId="5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5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5" fillId="3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7" fillId="3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7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7" fillId="3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6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7" fillId="3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</cellXfs>
  <cellStyles count="7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Wąski" xfId="20" builtinId="53" customBuiltin="true"/>
  </cellStyles>
  <dxfs count="5">
    <dxf>
      <fill>
        <patternFill>
          <bgColor rgb="FFFF6600"/>
        </patternFill>
      </fill>
    </dxf>
    <dxf>
      <fill>
        <patternFill>
          <bgColor rgb="FFFF6600"/>
        </patternFill>
      </fill>
    </dxf>
    <dxf>
      <fill>
        <patternFill>
          <bgColor rgb="FFFF6600"/>
        </patternFill>
      </fill>
    </dxf>
    <dxf>
      <fill>
        <patternFill>
          <bgColor rgb="FFFF6600"/>
        </patternFill>
      </fill>
    </dxf>
    <dxf>
      <fill>
        <patternFill>
          <bgColor rgb="FFCCFFFF"/>
        </patternFill>
      </fill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AC32"/>
  <sheetViews>
    <sheetView showFormulas="false" showGridLines="false" showRowColHeaders="true" showZeros="false" rightToLeft="false" tabSelected="true" showOutlineSymbols="true" defaultGridColor="true" view="normal" topLeftCell="A1" colorId="64" zoomScale="100" zoomScaleNormal="100" zoomScalePageLayoutView="75" workbookViewId="0">
      <selection pane="topLeft" activeCell="C1" activeCellId="0" sqref="C1"/>
    </sheetView>
  </sheetViews>
  <sheetFormatPr defaultRowHeight="12.75" zeroHeight="false" outlineLevelRow="0" outlineLevelCol="0"/>
  <cols>
    <col collapsed="false" customWidth="true" hidden="true" outlineLevel="0" max="1" min="1" style="1" width="0.14"/>
    <col collapsed="false" customWidth="true" hidden="true" outlineLevel="0" max="2" min="2" style="2" width="4.71"/>
    <col collapsed="false" customWidth="true" hidden="false" outlineLevel="0" max="3" min="3" style="2" width="3.71"/>
    <col collapsed="false" customWidth="true" hidden="false" outlineLevel="0" max="4" min="4" style="2" width="39.57"/>
    <col collapsed="false" customWidth="true" hidden="false" outlineLevel="0" max="9" min="5" style="2" width="5.01"/>
    <col collapsed="false" customWidth="true" hidden="false" outlineLevel="0" max="10" min="10" style="2" width="4.71"/>
    <col collapsed="false" customWidth="true" hidden="false" outlineLevel="0" max="14" min="11" style="2" width="2.71"/>
    <col collapsed="false" customWidth="true" hidden="false" outlineLevel="0" max="15" min="15" style="2" width="4.71"/>
    <col collapsed="false" customWidth="true" hidden="false" outlineLevel="0" max="19" min="16" style="2" width="2.71"/>
    <col collapsed="false" customWidth="true" hidden="false" outlineLevel="0" max="20" min="20" style="2" width="4.71"/>
    <col collapsed="false" customWidth="true" hidden="false" outlineLevel="0" max="24" min="21" style="2" width="2.71"/>
    <col collapsed="false" customWidth="true" hidden="false" outlineLevel="0" max="25" min="25" style="2" width="4.71"/>
    <col collapsed="false" customWidth="true" hidden="false" outlineLevel="0" max="26" min="26" style="2" width="6.57"/>
    <col collapsed="false" customWidth="true" hidden="false" outlineLevel="0" max="29" min="27" style="2" width="2.71"/>
    <col collapsed="false" customWidth="true" hidden="false" outlineLevel="0" max="30" min="30" style="2" width="4.71"/>
    <col collapsed="false" customWidth="true" hidden="false" outlineLevel="0" max="34" min="31" style="2" width="2.71"/>
    <col collapsed="false" customWidth="true" hidden="false" outlineLevel="0" max="35" min="35" style="2" width="4.71"/>
    <col collapsed="false" customWidth="true" hidden="false" outlineLevel="0" max="39" min="36" style="2" width="2.71"/>
    <col collapsed="false" customWidth="true" hidden="false" outlineLevel="0" max="40" min="40" style="2" width="4.71"/>
    <col collapsed="false" customWidth="true" hidden="false" outlineLevel="0" max="44" min="41" style="2" width="2.71"/>
    <col collapsed="false" customWidth="true" hidden="false" outlineLevel="0" max="45" min="45" style="2" width="4.71"/>
    <col collapsed="false" customWidth="true" hidden="false" outlineLevel="0" max="49" min="46" style="2" width="2.71"/>
    <col collapsed="false" customWidth="true" hidden="false" outlineLevel="0" max="50" min="50" style="2" width="4.71"/>
    <col collapsed="false" customWidth="true" hidden="false" outlineLevel="0" max="54" min="51" style="2" width="2.71"/>
    <col collapsed="false" customWidth="true" hidden="false" outlineLevel="0" max="55" min="55" style="2" width="4.71"/>
    <col collapsed="false" customWidth="true" hidden="false" outlineLevel="0" max="59" min="56" style="2" width="2.71"/>
    <col collapsed="false" customWidth="true" hidden="false" outlineLevel="0" max="60" min="60" style="2" width="4.71"/>
    <col collapsed="false" customWidth="true" hidden="false" outlineLevel="0" max="64" min="61" style="2" width="2.71"/>
    <col collapsed="false" customWidth="true" hidden="false" outlineLevel="0" max="65" min="65" style="2" width="4.71"/>
    <col collapsed="false" customWidth="true" hidden="false" outlineLevel="0" max="1025" min="66" style="2" width="9.14"/>
  </cols>
  <sheetData>
    <row r="1" customFormat="false" ht="16.5" hidden="false" customHeight="true" outlineLevel="0" collapsed="false">
      <c r="D1" s="3"/>
      <c r="F1" s="4"/>
    </row>
    <row r="2" customFormat="false" ht="16.5" hidden="false" customHeight="true" outlineLevel="0" collapsed="false">
      <c r="E2" s="5" t="s">
        <v>0</v>
      </c>
      <c r="F2" s="6" t="s">
        <v>1</v>
      </c>
      <c r="L2" s="2" t="s">
        <v>2</v>
      </c>
      <c r="W2" s="7"/>
      <c r="X2" s="8"/>
      <c r="Y2" s="8"/>
      <c r="Z2" s="8"/>
    </row>
    <row r="3" customFormat="false" ht="16.5" hidden="false" customHeight="true" outlineLevel="0" collapsed="false">
      <c r="C3" s="6"/>
      <c r="E3" s="5"/>
      <c r="F3" s="9"/>
      <c r="W3" s="7" t="s">
        <v>3</v>
      </c>
      <c r="X3" s="8" t="n">
        <v>42642</v>
      </c>
      <c r="Y3" s="8"/>
      <c r="Z3" s="8"/>
    </row>
    <row r="4" customFormat="false" ht="16.5" hidden="false" customHeight="true" outlineLevel="0" collapsed="false">
      <c r="C4" s="6"/>
      <c r="E4" s="10"/>
      <c r="W4" s="10" t="s">
        <v>4</v>
      </c>
      <c r="X4" s="11" t="s">
        <v>5</v>
      </c>
      <c r="AC4" s="2" t="s">
        <v>6</v>
      </c>
    </row>
    <row r="5" customFormat="false" ht="13.5" hidden="false" customHeight="true" outlineLevel="0" collapsed="false">
      <c r="C5" s="12" t="s">
        <v>7</v>
      </c>
      <c r="D5" s="13" t="s">
        <v>8</v>
      </c>
      <c r="E5" s="14" t="s">
        <v>9</v>
      </c>
      <c r="F5" s="14"/>
      <c r="G5" s="14"/>
      <c r="H5" s="14"/>
      <c r="I5" s="14"/>
      <c r="J5" s="14"/>
      <c r="K5" s="14" t="s">
        <v>10</v>
      </c>
      <c r="L5" s="14"/>
      <c r="M5" s="14"/>
      <c r="N5" s="14"/>
      <c r="O5" s="14"/>
      <c r="P5" s="14" t="s">
        <v>11</v>
      </c>
      <c r="Q5" s="14"/>
      <c r="R5" s="14"/>
      <c r="S5" s="14"/>
      <c r="T5" s="14"/>
      <c r="U5" s="14" t="s">
        <v>12</v>
      </c>
      <c r="V5" s="14"/>
      <c r="W5" s="14"/>
      <c r="X5" s="14"/>
      <c r="Y5" s="14"/>
      <c r="Z5" s="15"/>
      <c r="AA5" s="16"/>
    </row>
    <row r="6" customFormat="false" ht="15" hidden="false" customHeight="true" outlineLevel="0" collapsed="false">
      <c r="C6" s="12"/>
      <c r="D6" s="13"/>
      <c r="E6" s="17" t="s">
        <v>13</v>
      </c>
      <c r="F6" s="18" t="s">
        <v>14</v>
      </c>
      <c r="G6" s="18" t="s">
        <v>15</v>
      </c>
      <c r="H6" s="19" t="s">
        <v>16</v>
      </c>
      <c r="I6" s="20" t="s">
        <v>17</v>
      </c>
      <c r="J6" s="21" t="s">
        <v>18</v>
      </c>
      <c r="K6" s="17" t="s">
        <v>13</v>
      </c>
      <c r="L6" s="18" t="s">
        <v>14</v>
      </c>
      <c r="M6" s="18" t="s">
        <v>15</v>
      </c>
      <c r="N6" s="19" t="s">
        <v>16</v>
      </c>
      <c r="O6" s="21" t="s">
        <v>18</v>
      </c>
      <c r="P6" s="17" t="s">
        <v>13</v>
      </c>
      <c r="Q6" s="18" t="s">
        <v>14</v>
      </c>
      <c r="R6" s="18" t="s">
        <v>15</v>
      </c>
      <c r="S6" s="19" t="s">
        <v>16</v>
      </c>
      <c r="T6" s="21" t="s">
        <v>18</v>
      </c>
      <c r="U6" s="17" t="s">
        <v>13</v>
      </c>
      <c r="V6" s="18" t="s">
        <v>14</v>
      </c>
      <c r="W6" s="18" t="s">
        <v>15</v>
      </c>
      <c r="X6" s="19" t="s">
        <v>16</v>
      </c>
      <c r="Y6" s="21" t="s">
        <v>18</v>
      </c>
      <c r="Z6" s="15"/>
      <c r="AA6" s="16"/>
      <c r="AB6" s="16"/>
    </row>
    <row r="7" customFormat="false" ht="15" hidden="false" customHeight="true" outlineLevel="0" collapsed="false">
      <c r="C7" s="22" t="s">
        <v>19</v>
      </c>
      <c r="D7" s="22"/>
      <c r="E7" s="23" t="n">
        <f aca="false">SUM(E8:E11)</f>
        <v>30</v>
      </c>
      <c r="F7" s="24" t="n">
        <f aca="false">SUM(F8:F11)</f>
        <v>60</v>
      </c>
      <c r="G7" s="24" t="n">
        <f aca="false">SUM(G8:G11)</f>
        <v>0</v>
      </c>
      <c r="H7" s="25" t="n">
        <f aca="false">SUM(H8:H11)</f>
        <v>15</v>
      </c>
      <c r="I7" s="26" t="n">
        <f aca="false">SUM(I8:I11)</f>
        <v>105</v>
      </c>
      <c r="J7" s="27" t="n">
        <f aca="false">SUM(J8:J11)</f>
        <v>9</v>
      </c>
      <c r="K7" s="28" t="n">
        <f aca="false">SUM(K8:K11)</f>
        <v>1</v>
      </c>
      <c r="L7" s="29" t="n">
        <f aca="false">SUM(L8:L11)</f>
        <v>2</v>
      </c>
      <c r="M7" s="29" t="n">
        <f aca="false">SUM(M8:M11)</f>
        <v>0</v>
      </c>
      <c r="N7" s="30" t="n">
        <f aca="false">SUM(N8:N11)</f>
        <v>0</v>
      </c>
      <c r="O7" s="31" t="n">
        <f aca="false">SUM(O8:O11)</f>
        <v>4</v>
      </c>
      <c r="P7" s="28" t="n">
        <f aca="false">SUM(P8:P11)</f>
        <v>1</v>
      </c>
      <c r="Q7" s="29" t="n">
        <f aca="false">SUM(Q8:Q11)</f>
        <v>2</v>
      </c>
      <c r="R7" s="29" t="n">
        <f aca="false">SUM(R8:R11)</f>
        <v>0</v>
      </c>
      <c r="S7" s="30" t="n">
        <f aca="false">SUM(S8:S11)</f>
        <v>1</v>
      </c>
      <c r="T7" s="31" t="n">
        <f aca="false">SUM(T8:T11)</f>
        <v>5</v>
      </c>
      <c r="U7" s="32" t="n">
        <f aca="false">SUM(U8:U10)</f>
        <v>0</v>
      </c>
      <c r="V7" s="33" t="n">
        <f aca="false">SUM(V8:V10)</f>
        <v>0</v>
      </c>
      <c r="W7" s="33" t="n">
        <f aca="false">SUM(W8:W10)</f>
        <v>0</v>
      </c>
      <c r="X7" s="34" t="n">
        <f aca="false">SUM(X8:X10)</f>
        <v>0</v>
      </c>
      <c r="Y7" s="31" t="n">
        <f aca="false">SUM(Y8:Y10)</f>
        <v>0</v>
      </c>
      <c r="Z7" s="15"/>
      <c r="AA7" s="16"/>
      <c r="AB7" s="16"/>
    </row>
    <row r="8" customFormat="false" ht="15" hidden="false" customHeight="true" outlineLevel="0" collapsed="false">
      <c r="C8" s="35" t="n">
        <v>1</v>
      </c>
      <c r="D8" s="36" t="s">
        <v>20</v>
      </c>
      <c r="E8" s="37" t="n">
        <f aca="false">tyg*SUMIF($K$6:$Y$6,"W",$K8:$Y8)</f>
        <v>0</v>
      </c>
      <c r="F8" s="38" t="n">
        <f aca="false">tyg*SUMIF($K$6:$Y$6,"Ć",$K8:$Y8)</f>
        <v>60</v>
      </c>
      <c r="G8" s="38" t="n">
        <f aca="false">tyg*SUMIF($K$6:$Y$6,"L",$K8:$Y8)</f>
        <v>0</v>
      </c>
      <c r="H8" s="39" t="n">
        <f aca="false">tyg*SUMIF($K$6:$Y$6,"P",$K8:$Y8)</f>
        <v>0</v>
      </c>
      <c r="I8" s="40" t="n">
        <f aca="false">SUM(E8:H8)</f>
        <v>60</v>
      </c>
      <c r="J8" s="41" t="n">
        <f aca="false">SUM(O8,T8,Y8)</f>
        <v>4</v>
      </c>
      <c r="K8" s="42"/>
      <c r="L8" s="43" t="n">
        <f aca="false">30/tyg</f>
        <v>2</v>
      </c>
      <c r="M8" s="43"/>
      <c r="N8" s="44"/>
      <c r="O8" s="45" t="n">
        <v>2</v>
      </c>
      <c r="P8" s="42"/>
      <c r="Q8" s="43" t="n">
        <f aca="false">30/tyg</f>
        <v>2</v>
      </c>
      <c r="R8" s="43"/>
      <c r="S8" s="44"/>
      <c r="T8" s="46" t="n">
        <v>2</v>
      </c>
      <c r="U8" s="47"/>
      <c r="V8" s="48"/>
      <c r="W8" s="43"/>
      <c r="X8" s="49"/>
      <c r="Y8" s="45"/>
      <c r="Z8" s="15"/>
      <c r="AA8" s="16"/>
      <c r="AB8" s="16"/>
    </row>
    <row r="9" customFormat="false" ht="15" hidden="false" customHeight="true" outlineLevel="0" collapsed="false">
      <c r="C9" s="35" t="n">
        <v>2</v>
      </c>
      <c r="D9" s="36" t="s">
        <v>21</v>
      </c>
      <c r="E9" s="37" t="n">
        <f aca="false">tyg*SUMIF($K$6:$Y$6,"W",$K9:$Y9)</f>
        <v>15</v>
      </c>
      <c r="F9" s="38" t="n">
        <f aca="false">tyg*SUMIF($K$6:$Y$6,"Ć",$K9:$Y9)</f>
        <v>0</v>
      </c>
      <c r="G9" s="38" t="n">
        <f aca="false">tyg*SUMIF($K$6:$Y$6,"L",$K9:$Y9)</f>
        <v>0</v>
      </c>
      <c r="H9" s="39" t="n">
        <f aca="false">tyg*SUMIF($K$6:$Y$6,"P",$K9:$Y9)</f>
        <v>15</v>
      </c>
      <c r="I9" s="40" t="n">
        <f aca="false">SUM(E9:H9)</f>
        <v>30</v>
      </c>
      <c r="J9" s="41" t="n">
        <f aca="false">SUM(O9,T9,Y9)</f>
        <v>3</v>
      </c>
      <c r="K9" s="42"/>
      <c r="L9" s="43"/>
      <c r="M9" s="43"/>
      <c r="N9" s="44"/>
      <c r="O9" s="45"/>
      <c r="P9" s="42" t="n">
        <v>1</v>
      </c>
      <c r="Q9" s="43"/>
      <c r="R9" s="43"/>
      <c r="S9" s="44" t="n">
        <v>1</v>
      </c>
      <c r="T9" s="50" t="n">
        <v>3</v>
      </c>
      <c r="U9" s="47"/>
      <c r="V9" s="48"/>
      <c r="W9" s="43"/>
      <c r="X9" s="49"/>
      <c r="Y9" s="45"/>
      <c r="Z9" s="15"/>
      <c r="AA9" s="16"/>
      <c r="AB9" s="16"/>
    </row>
    <row r="10" customFormat="false" ht="15" hidden="false" customHeight="true" outlineLevel="0" collapsed="false">
      <c r="C10" s="35" t="n">
        <v>3</v>
      </c>
      <c r="D10" s="51" t="s">
        <v>22</v>
      </c>
      <c r="E10" s="52" t="n">
        <f aca="false">tyg*SUMIF($K$6:$Y$6,"W",$K10:$Y10)</f>
        <v>15</v>
      </c>
      <c r="F10" s="53" t="n">
        <f aca="false">tyg*SUMIF($K$6:$Y$6,"Ć",$K10:$Y10)</f>
        <v>0</v>
      </c>
      <c r="G10" s="53" t="n">
        <f aca="false">tyg*SUMIF($K$6:$Y$6,"L",$K10:$Y10)</f>
        <v>0</v>
      </c>
      <c r="H10" s="54" t="n">
        <f aca="false">tyg*SUMIF($K$6:$Y$6,"P",$K10:$Y10)</f>
        <v>0</v>
      </c>
      <c r="I10" s="35" t="n">
        <f aca="false">SUM(E10:H10)</f>
        <v>15</v>
      </c>
      <c r="J10" s="41" t="n">
        <f aca="false">SUM(O10,T10,Y10)</f>
        <v>2</v>
      </c>
      <c r="K10" s="55" t="n">
        <f aca="false">15/tyg</f>
        <v>1</v>
      </c>
      <c r="L10" s="48"/>
      <c r="M10" s="48"/>
      <c r="N10" s="56"/>
      <c r="O10" s="46" t="n">
        <v>2</v>
      </c>
      <c r="P10" s="55"/>
      <c r="Q10" s="48"/>
      <c r="R10" s="48"/>
      <c r="S10" s="56"/>
      <c r="T10" s="50"/>
      <c r="U10" s="47"/>
      <c r="V10" s="48"/>
      <c r="W10" s="48"/>
      <c r="X10" s="57"/>
      <c r="Y10" s="46"/>
      <c r="Z10" s="58"/>
      <c r="AA10" s="16"/>
      <c r="AB10" s="16"/>
    </row>
    <row r="11" customFormat="false" ht="15" hidden="false" customHeight="true" outlineLevel="0" collapsed="false">
      <c r="C11" s="35"/>
      <c r="D11" s="51"/>
      <c r="E11" s="52" t="n">
        <f aca="false">tyg*SUMIF($K$6:$Y$6,"W",$K11:$Y11)</f>
        <v>0</v>
      </c>
      <c r="F11" s="53" t="n">
        <f aca="false">tyg*SUMIF($K$6:$Y$6,"Ć",$K11:$Y11)</f>
        <v>0</v>
      </c>
      <c r="G11" s="53" t="n">
        <f aca="false">tyg*SUMIF($K$6:$Y$6,"L",$K11:$Y11)</f>
        <v>0</v>
      </c>
      <c r="H11" s="54" t="n">
        <f aca="false">tyg*SUMIF($K$6:$Y$6,"P",$K11:$Y11)</f>
        <v>0</v>
      </c>
      <c r="I11" s="35" t="n">
        <f aca="false">SUM(E11:H11)</f>
        <v>0</v>
      </c>
      <c r="J11" s="41"/>
      <c r="K11" s="55"/>
      <c r="L11" s="48"/>
      <c r="M11" s="48"/>
      <c r="N11" s="56"/>
      <c r="O11" s="46" t="n">
        <v>0</v>
      </c>
      <c r="P11" s="55"/>
      <c r="Q11" s="48"/>
      <c r="R11" s="48"/>
      <c r="S11" s="56"/>
      <c r="T11" s="50"/>
      <c r="U11" s="47"/>
      <c r="V11" s="48"/>
      <c r="W11" s="48"/>
      <c r="X11" s="57"/>
      <c r="Y11" s="46"/>
      <c r="Z11" s="58"/>
      <c r="AA11" s="16"/>
      <c r="AB11" s="16"/>
    </row>
    <row r="12" customFormat="false" ht="13.5" hidden="false" customHeight="true" outlineLevel="0" collapsed="false">
      <c r="A12" s="59" t="n">
        <v>2</v>
      </c>
      <c r="C12" s="22" t="s">
        <v>23</v>
      </c>
      <c r="D12" s="22"/>
      <c r="E12" s="23" t="n">
        <f aca="false">SUM(E13:E22)</f>
        <v>195</v>
      </c>
      <c r="F12" s="60" t="n">
        <f aca="false">SUM(F13:F22)</f>
        <v>75</v>
      </c>
      <c r="G12" s="60" t="n">
        <f aca="false">SUM(G13:G22)</f>
        <v>60</v>
      </c>
      <c r="H12" s="61" t="n">
        <f aca="false">SUM(H13:H22)</f>
        <v>45</v>
      </c>
      <c r="I12" s="62" t="n">
        <f aca="false">SUM(I13:I22)</f>
        <v>375</v>
      </c>
      <c r="J12" s="27" t="n">
        <f aca="false">SUM(J13:J22)</f>
        <v>38</v>
      </c>
      <c r="K12" s="23" t="n">
        <f aca="false">SUM(K13:K22)</f>
        <v>10</v>
      </c>
      <c r="L12" s="60" t="n">
        <f aca="false">SUM(L13:L22)</f>
        <v>5</v>
      </c>
      <c r="M12" s="60" t="n">
        <f aca="false">SUM(M13:M22)</f>
        <v>2</v>
      </c>
      <c r="N12" s="63" t="n">
        <f aca="false">SUM(N13:N22)</f>
        <v>0</v>
      </c>
      <c r="O12" s="27" t="n">
        <f aca="false">SUM(O13:O22)</f>
        <v>26</v>
      </c>
      <c r="P12" s="23" t="n">
        <f aca="false">SUM(P13:P22)</f>
        <v>3</v>
      </c>
      <c r="Q12" s="60" t="n">
        <f aca="false">SUM(Q13:Q22)</f>
        <v>0</v>
      </c>
      <c r="R12" s="60" t="n">
        <f aca="false">SUM(R13:R22)</f>
        <v>2</v>
      </c>
      <c r="S12" s="63" t="n">
        <f aca="false">SUM(S13:S22)</f>
        <v>3</v>
      </c>
      <c r="T12" s="27" t="n">
        <f aca="false">SUM(T13:T22)</f>
        <v>12</v>
      </c>
      <c r="U12" s="32" t="n">
        <f aca="false">SUM(U13:U21)</f>
        <v>0</v>
      </c>
      <c r="V12" s="33" t="n">
        <f aca="false">SUM(V13:V21)</f>
        <v>0</v>
      </c>
      <c r="W12" s="33" t="n">
        <f aca="false">SUM(W13:W21)</f>
        <v>0</v>
      </c>
      <c r="X12" s="34" t="n">
        <f aca="false">SUM(X13:X21)</f>
        <v>0</v>
      </c>
      <c r="Y12" s="31" t="n">
        <f aca="false">SUM(Y13:Y21)</f>
        <v>0</v>
      </c>
      <c r="Z12" s="15"/>
    </row>
    <row r="13" customFormat="false" ht="13.5" hidden="false" customHeight="true" outlineLevel="0" collapsed="false">
      <c r="A13" s="59" t="n">
        <v>1</v>
      </c>
      <c r="B13" s="11"/>
      <c r="C13" s="35" t="n">
        <v>1</v>
      </c>
      <c r="D13" s="36" t="s">
        <v>24</v>
      </c>
      <c r="E13" s="37" t="n">
        <f aca="false">tyg*SUMIF($K$6:$Y$6,"W",$K13:$Y13)</f>
        <v>30</v>
      </c>
      <c r="F13" s="38" t="n">
        <f aca="false">tyg*SUMIF($K$6:$Y$6,"Ć",$K13:$Y13)</f>
        <v>15</v>
      </c>
      <c r="G13" s="38" t="n">
        <f aca="false">tyg*SUMIF($K$6:$Y$6,"L",$K13:$Y13)</f>
        <v>0</v>
      </c>
      <c r="H13" s="39" t="n">
        <f aca="false">tyg*SUMIF($K$6:$Y$6,"P",$K13:$Y13)</f>
        <v>0</v>
      </c>
      <c r="I13" s="40" t="n">
        <f aca="false">SUM(E13:H13)</f>
        <v>45</v>
      </c>
      <c r="J13" s="64" t="n">
        <f aca="false">SUMIF($K$6:$Z$6,"PE",$K13:$Z13)</f>
        <v>5</v>
      </c>
      <c r="K13" s="65" t="n">
        <f aca="false">30/tyg</f>
        <v>2</v>
      </c>
      <c r="L13" s="66" t="n">
        <f aca="false">15/tyg</f>
        <v>1</v>
      </c>
      <c r="M13" s="43"/>
      <c r="N13" s="49"/>
      <c r="O13" s="45" t="n">
        <v>5</v>
      </c>
      <c r="P13" s="67"/>
      <c r="Q13" s="43"/>
      <c r="R13" s="43"/>
      <c r="S13" s="49"/>
      <c r="T13" s="45"/>
      <c r="U13" s="47"/>
      <c r="V13" s="48"/>
      <c r="W13" s="43"/>
      <c r="X13" s="49"/>
      <c r="Y13" s="45"/>
      <c r="Z13" s="15"/>
      <c r="AA13" s="11"/>
      <c r="AB13" s="11"/>
      <c r="AC13" s="68"/>
    </row>
    <row r="14" s="11" customFormat="true" ht="13.5" hidden="false" customHeight="true" outlineLevel="0" collapsed="false">
      <c r="A14" s="59" t="n">
        <v>1</v>
      </c>
      <c r="B14" s="2"/>
      <c r="C14" s="35" t="n">
        <v>2</v>
      </c>
      <c r="D14" s="36" t="s">
        <v>25</v>
      </c>
      <c r="E14" s="37" t="n">
        <f aca="false">tyg*SUMIF($K$6:$Y$6,"W",$K14:$Y14)</f>
        <v>0</v>
      </c>
      <c r="F14" s="38" t="n">
        <f aca="false">tyg*SUMIF($K$6:$Y$6,"Ć",$K14:$Y14)</f>
        <v>0</v>
      </c>
      <c r="G14" s="38" t="n">
        <f aca="false">tyg*SUMIF($K$6:$Y$6,"L",$K14:$Y14)</f>
        <v>0</v>
      </c>
      <c r="H14" s="39" t="n">
        <f aca="false">tyg*SUMIF($K$6:$Y$6,"P",$K14:$Y14)</f>
        <v>15</v>
      </c>
      <c r="I14" s="40" t="n">
        <f aca="false">SUM(E14:H14)</f>
        <v>15</v>
      </c>
      <c r="J14" s="41" t="n">
        <f aca="false">SUMIF($K$6:$Z$6,"PE",$K14:$Z14)</f>
        <v>1</v>
      </c>
      <c r="K14" s="69"/>
      <c r="L14" s="48"/>
      <c r="M14" s="48"/>
      <c r="N14" s="57"/>
      <c r="O14" s="46"/>
      <c r="P14" s="47"/>
      <c r="Q14" s="48"/>
      <c r="R14" s="48"/>
      <c r="S14" s="57" t="n">
        <v>1</v>
      </c>
      <c r="T14" s="46" t="n">
        <v>1</v>
      </c>
      <c r="U14" s="47"/>
      <c r="V14" s="48"/>
      <c r="W14" s="48"/>
      <c r="X14" s="57"/>
      <c r="Y14" s="46"/>
      <c r="Z14" s="15"/>
      <c r="AA14" s="2"/>
      <c r="AB14" s="2"/>
      <c r="AC14" s="2"/>
    </row>
    <row r="15" customFormat="false" ht="13.5" hidden="false" customHeight="true" outlineLevel="0" collapsed="false">
      <c r="A15" s="59" t="n">
        <v>1</v>
      </c>
      <c r="C15" s="35" t="n">
        <v>3</v>
      </c>
      <c r="D15" s="36" t="s">
        <v>26</v>
      </c>
      <c r="E15" s="37" t="n">
        <f aca="false">tyg*SUMIF($K$6:$Y$6,"W",$K15:$Y15)</f>
        <v>30</v>
      </c>
      <c r="F15" s="38" t="n">
        <f aca="false">tyg*SUMIF($K$6:$Y$6,"Ć",$K15:$Y15)</f>
        <v>15</v>
      </c>
      <c r="G15" s="38" t="n">
        <f aca="false">tyg*SUMIF($K$6:$Y$6,"L",$K15:$Y15)</f>
        <v>0</v>
      </c>
      <c r="H15" s="39" t="n">
        <f aca="false">tyg*SUMIF($K$6:$Y$6,"P",$K15:$Y15)</f>
        <v>0</v>
      </c>
      <c r="I15" s="40" t="n">
        <f aca="false">SUM(E15:H15)</f>
        <v>45</v>
      </c>
      <c r="J15" s="64" t="n">
        <f aca="false">SUMIF($K$6:$Z$6,"PE",$K15:$Z15)</f>
        <v>5</v>
      </c>
      <c r="K15" s="70" t="n">
        <v>2</v>
      </c>
      <c r="L15" s="71" t="n">
        <v>1</v>
      </c>
      <c r="M15" s="48"/>
      <c r="N15" s="57"/>
      <c r="O15" s="46" t="n">
        <v>5</v>
      </c>
      <c r="P15" s="47"/>
      <c r="Q15" s="48"/>
      <c r="R15" s="48"/>
      <c r="S15" s="57"/>
      <c r="T15" s="46"/>
      <c r="U15" s="47"/>
      <c r="V15" s="48"/>
      <c r="W15" s="48"/>
      <c r="X15" s="57"/>
      <c r="Y15" s="46"/>
      <c r="Z15" s="15"/>
    </row>
    <row r="16" customFormat="false" ht="13.5" hidden="false" customHeight="true" outlineLevel="0" collapsed="false">
      <c r="A16" s="59" t="n">
        <v>1</v>
      </c>
      <c r="C16" s="35" t="n">
        <v>4</v>
      </c>
      <c r="D16" s="72" t="s">
        <v>27</v>
      </c>
      <c r="E16" s="37" t="n">
        <f aca="false">tyg*SUMIF($K$6:$Y$6,"W",$K16:$Y16)</f>
        <v>15</v>
      </c>
      <c r="F16" s="38" t="n">
        <f aca="false">tyg*SUMIF($K$6:$Y$6,"Ć",$K16:$Y16)</f>
        <v>0</v>
      </c>
      <c r="G16" s="38" t="n">
        <f aca="false">tyg*SUMIF($K$6:$Y$6,"L",$K16:$Y16)</f>
        <v>0</v>
      </c>
      <c r="H16" s="39" t="n">
        <f aca="false">tyg*SUMIF($K$6:$Y$6,"P",$K16:$Y16)</f>
        <v>30</v>
      </c>
      <c r="I16" s="40" t="n">
        <f aca="false">SUM(E16:H16)</f>
        <v>45</v>
      </c>
      <c r="J16" s="41" t="n">
        <f aca="false">SUMIF($K$6:$Z$6,"PE",$K16:$Z16)</f>
        <v>5</v>
      </c>
      <c r="K16" s="73"/>
      <c r="L16" s="48"/>
      <c r="M16" s="48"/>
      <c r="N16" s="57"/>
      <c r="O16" s="46"/>
      <c r="P16" s="47" t="n">
        <v>1</v>
      </c>
      <c r="Q16" s="48"/>
      <c r="R16" s="48"/>
      <c r="S16" s="57" t="n">
        <v>2</v>
      </c>
      <c r="T16" s="46" t="n">
        <v>5</v>
      </c>
      <c r="U16" s="47"/>
      <c r="V16" s="48"/>
      <c r="W16" s="48"/>
      <c r="X16" s="57"/>
      <c r="Y16" s="46"/>
      <c r="Z16" s="15"/>
    </row>
    <row r="17" customFormat="false" ht="13.5" hidden="false" customHeight="true" outlineLevel="0" collapsed="false">
      <c r="A17" s="59" t="n">
        <v>1</v>
      </c>
      <c r="C17" s="35" t="n">
        <v>5</v>
      </c>
      <c r="D17" s="72" t="s">
        <v>28</v>
      </c>
      <c r="E17" s="37" t="n">
        <f aca="false">tyg*SUMIF($K$6:$Y$6,"W",$K17:$Y17)</f>
        <v>30</v>
      </c>
      <c r="F17" s="38" t="n">
        <f aca="false">tyg*SUMIF($K$6:$Y$6,"Ć",$K17:$Y17)</f>
        <v>15</v>
      </c>
      <c r="G17" s="38" t="n">
        <f aca="false">tyg*SUMIF($K$6:$Y$6,"L",$K17:$Y17)</f>
        <v>0</v>
      </c>
      <c r="H17" s="39" t="n">
        <f aca="false">tyg*SUMIF($K$6:$Y$6,"P",$K17:$Y17)</f>
        <v>0</v>
      </c>
      <c r="I17" s="40" t="n">
        <f aca="false">SUM(E17:H17)</f>
        <v>45</v>
      </c>
      <c r="J17" s="41" t="n">
        <f aca="false">SUMIF($K$6:$Z$6,"PE",$K17:$Z17)</f>
        <v>4</v>
      </c>
      <c r="K17" s="74" t="n">
        <f aca="false">30/tyg</f>
        <v>2</v>
      </c>
      <c r="L17" s="48" t="n">
        <v>1</v>
      </c>
      <c r="M17" s="48"/>
      <c r="N17" s="57"/>
      <c r="O17" s="46" t="n">
        <v>4</v>
      </c>
      <c r="P17" s="47"/>
      <c r="Q17" s="48"/>
      <c r="R17" s="48"/>
      <c r="S17" s="57"/>
      <c r="T17" s="46"/>
      <c r="U17" s="47"/>
      <c r="V17" s="48"/>
      <c r="W17" s="48"/>
      <c r="X17" s="57"/>
      <c r="Y17" s="46"/>
      <c r="Z17" s="15"/>
    </row>
    <row r="18" customFormat="false" ht="13.5" hidden="false" customHeight="true" outlineLevel="0" collapsed="false">
      <c r="A18" s="59" t="n">
        <v>1</v>
      </c>
      <c r="B18" s="11"/>
      <c r="C18" s="35" t="n">
        <v>6</v>
      </c>
      <c r="D18" s="72" t="s">
        <v>29</v>
      </c>
      <c r="E18" s="37" t="n">
        <f aca="false">tyg*SUMIF($K$6:$Y$6,"W",$K18:$Y18)</f>
        <v>30</v>
      </c>
      <c r="F18" s="38" t="n">
        <f aca="false">tyg*SUMIF($K$6:$Y$6,"Ć",$K18:$Y18)</f>
        <v>15</v>
      </c>
      <c r="G18" s="38" t="n">
        <f aca="false">tyg*SUMIF($K$6:$Y$6,"L",$K18:$Y18)</f>
        <v>0</v>
      </c>
      <c r="H18" s="39" t="n">
        <f aca="false">tyg*SUMIF($K$6:$Y$6,"P",$K18:$Y18)</f>
        <v>0</v>
      </c>
      <c r="I18" s="40" t="n">
        <f aca="false">SUM(E18:H18)</f>
        <v>45</v>
      </c>
      <c r="J18" s="64" t="n">
        <f aca="false">SUMIF($K$6:$Z$6,"PE",$K18:$Z18)</f>
        <v>5</v>
      </c>
      <c r="K18" s="65" t="n">
        <v>2</v>
      </c>
      <c r="L18" s="66" t="n">
        <f aca="false">15/tyg</f>
        <v>1</v>
      </c>
      <c r="M18" s="43"/>
      <c r="N18" s="49"/>
      <c r="O18" s="45" t="n">
        <v>5</v>
      </c>
      <c r="P18" s="75"/>
      <c r="Q18" s="43"/>
      <c r="R18" s="48"/>
      <c r="S18" s="49"/>
      <c r="T18" s="45"/>
      <c r="U18" s="67"/>
      <c r="V18" s="43"/>
      <c r="W18" s="43"/>
      <c r="X18" s="49"/>
      <c r="Y18" s="45"/>
      <c r="Z18" s="15"/>
      <c r="AA18" s="11"/>
      <c r="AB18" s="11"/>
      <c r="AC18" s="11"/>
    </row>
    <row r="19" s="11" customFormat="true" ht="13.5" hidden="false" customHeight="true" outlineLevel="0" collapsed="false">
      <c r="A19" s="59" t="n">
        <v>1</v>
      </c>
      <c r="C19" s="35" t="n">
        <v>7</v>
      </c>
      <c r="D19" s="72" t="s">
        <v>30</v>
      </c>
      <c r="E19" s="37" t="n">
        <f aca="false">tyg*SUMIF($K$6:$Y$6,"W",$K19:$Y19)</f>
        <v>30</v>
      </c>
      <c r="F19" s="38" t="n">
        <f aca="false">tyg*SUMIF($K$6:$Y$6,"Ć",$K19:$Y19)</f>
        <v>15</v>
      </c>
      <c r="G19" s="38" t="n">
        <f aca="false">tyg*SUMIF($K$6:$Y$6,"L",$K19:$Y19)</f>
        <v>0</v>
      </c>
      <c r="H19" s="39" t="n">
        <f aca="false">tyg*SUMIF($K$6:$Y$6,"P",$K19:$Y19)</f>
        <v>0</v>
      </c>
      <c r="I19" s="40" t="n">
        <f aca="false">SUM(E19:H19)</f>
        <v>45</v>
      </c>
      <c r="J19" s="41" t="n">
        <f aca="false">SUMIF($K$6:$Z$6,"PE",$K19:$Z19)</f>
        <v>5</v>
      </c>
      <c r="K19" s="73" t="n">
        <v>2</v>
      </c>
      <c r="L19" s="43" t="n">
        <v>1</v>
      </c>
      <c r="M19" s="43"/>
      <c r="N19" s="49"/>
      <c r="O19" s="76" t="n">
        <v>5</v>
      </c>
      <c r="P19" s="67"/>
      <c r="Q19" s="66"/>
      <c r="R19" s="43"/>
      <c r="S19" s="49"/>
      <c r="T19" s="45"/>
      <c r="U19" s="67"/>
      <c r="V19" s="43"/>
      <c r="W19" s="43"/>
      <c r="X19" s="49"/>
      <c r="Y19" s="45"/>
      <c r="Z19" s="15"/>
    </row>
    <row r="20" s="11" customFormat="true" ht="13.5" hidden="false" customHeight="true" outlineLevel="0" collapsed="false">
      <c r="A20" s="59" t="n">
        <v>1</v>
      </c>
      <c r="B20" s="2"/>
      <c r="C20" s="35" t="n">
        <v>8</v>
      </c>
      <c r="D20" s="77" t="s">
        <v>31</v>
      </c>
      <c r="E20" s="37" t="n">
        <f aca="false">tyg*SUMIF($K$6:$Y$6,"W",$K20:$Y20)</f>
        <v>0</v>
      </c>
      <c r="F20" s="38" t="n">
        <f aca="false">tyg*SUMIF($K$6:$Y$6,"Ć",$K20:$Y20)</f>
        <v>0</v>
      </c>
      <c r="G20" s="38" t="n">
        <f aca="false">tyg*SUMIF($K$6:$Y$6,"L",$K20:$Y20)</f>
        <v>15</v>
      </c>
      <c r="H20" s="39" t="n">
        <f aca="false">tyg*SUMIF($K$6:$Y$6,"P",$K20:$Y20)</f>
        <v>0</v>
      </c>
      <c r="I20" s="40" t="n">
        <f aca="false">SUM(E20:H20)</f>
        <v>15</v>
      </c>
      <c r="J20" s="41" t="n">
        <f aca="false">SUMIF($K$6:$Z$6,"PE",$K20:$Z20)</f>
        <v>2</v>
      </c>
      <c r="K20" s="67"/>
      <c r="L20" s="43"/>
      <c r="M20" s="43"/>
      <c r="N20" s="49"/>
      <c r="O20" s="45"/>
      <c r="P20" s="78"/>
      <c r="Q20" s="43"/>
      <c r="R20" s="43" t="n">
        <v>1</v>
      </c>
      <c r="S20" s="49"/>
      <c r="T20" s="45" t="n">
        <v>2</v>
      </c>
      <c r="U20" s="67"/>
      <c r="V20" s="43"/>
      <c r="W20" s="43"/>
      <c r="X20" s="49"/>
      <c r="Y20" s="45"/>
      <c r="Z20" s="15"/>
      <c r="AA20" s="2"/>
      <c r="AB20" s="2"/>
      <c r="AC20" s="2"/>
    </row>
    <row r="21" customFormat="false" ht="13.5" hidden="false" customHeight="true" outlineLevel="0" collapsed="false">
      <c r="A21" s="59" t="n">
        <v>1</v>
      </c>
      <c r="B21" s="11"/>
      <c r="C21" s="35" t="n">
        <v>9</v>
      </c>
      <c r="D21" s="77" t="s">
        <v>32</v>
      </c>
      <c r="E21" s="37" t="n">
        <f aca="false">tyg*SUMIF($K$6:$Y$6,"W",$K21:$Y21)</f>
        <v>30</v>
      </c>
      <c r="F21" s="38" t="n">
        <f aca="false">tyg*SUMIF($K$6:$Y$6,"Ć",$K21:$Y21)</f>
        <v>0</v>
      </c>
      <c r="G21" s="38" t="n">
        <f aca="false">tyg*SUMIF($K$6:$Y$6,"L",$K21:$Y21)</f>
        <v>15</v>
      </c>
      <c r="H21" s="39" t="n">
        <f aca="false">tyg*SUMIF($K$6:$Y$6,"P",$K21:$Y21)</f>
        <v>0</v>
      </c>
      <c r="I21" s="40" t="n">
        <f aca="false">SUM(E21:H21)</f>
        <v>45</v>
      </c>
      <c r="J21" s="41" t="n">
        <f aca="false">SUMIF($K$6:$Z$6,"PE",$K21:$Z21)</f>
        <v>4</v>
      </c>
      <c r="K21" s="79"/>
      <c r="L21" s="43"/>
      <c r="M21" s="43"/>
      <c r="N21" s="49"/>
      <c r="O21" s="76"/>
      <c r="P21" s="65" t="n">
        <f aca="false">30/tyg</f>
        <v>2</v>
      </c>
      <c r="Q21" s="66"/>
      <c r="R21" s="43" t="n">
        <v>1</v>
      </c>
      <c r="S21" s="49"/>
      <c r="T21" s="45" t="n">
        <v>4</v>
      </c>
      <c r="U21" s="67"/>
      <c r="V21" s="43"/>
      <c r="W21" s="43"/>
      <c r="X21" s="49"/>
      <c r="Y21" s="45"/>
      <c r="Z21" s="15"/>
      <c r="AA21" s="11"/>
      <c r="AB21" s="11"/>
      <c r="AC21" s="11"/>
    </row>
    <row r="22" customFormat="false" ht="13.5" hidden="false" customHeight="true" outlineLevel="0" collapsed="false">
      <c r="A22" s="59"/>
      <c r="B22" s="11"/>
      <c r="C22" s="35" t="n">
        <v>10</v>
      </c>
      <c r="D22" s="77" t="s">
        <v>33</v>
      </c>
      <c r="E22" s="37" t="n">
        <f aca="false">tyg*SUMIF($K$6:$Y$6,"W",$K22:$Y22)</f>
        <v>0</v>
      </c>
      <c r="F22" s="38" t="n">
        <f aca="false">tyg*SUMIF($K$6:$Y$6,"Ć",$K22:$Y22)</f>
        <v>0</v>
      </c>
      <c r="G22" s="38" t="n">
        <f aca="false">tyg*SUMIF($K$6:$Y$6,"L",$K22:$Y22)</f>
        <v>30</v>
      </c>
      <c r="H22" s="39" t="n">
        <f aca="false">tyg*SUMIF($K$6:$Y$6,"P",$K22:$Y22)</f>
        <v>0</v>
      </c>
      <c r="I22" s="40" t="n">
        <f aca="false">SUM(E22:H22)</f>
        <v>30</v>
      </c>
      <c r="J22" s="41" t="n">
        <f aca="false">SUMIF($K$6:$Z$6,"PE",$K22:$Z22)</f>
        <v>2</v>
      </c>
      <c r="K22" s="79"/>
      <c r="L22" s="43"/>
      <c r="M22" s="43" t="n">
        <v>2</v>
      </c>
      <c r="N22" s="49"/>
      <c r="O22" s="76" t="n">
        <v>2</v>
      </c>
      <c r="P22" s="75"/>
      <c r="Q22" s="66"/>
      <c r="R22" s="43"/>
      <c r="S22" s="49"/>
      <c r="T22" s="45"/>
      <c r="U22" s="67"/>
      <c r="V22" s="43"/>
      <c r="W22" s="43"/>
      <c r="X22" s="49"/>
      <c r="Y22" s="45"/>
      <c r="Z22" s="15"/>
      <c r="AA22" s="11"/>
      <c r="AB22" s="11"/>
      <c r="AC22" s="11"/>
    </row>
    <row r="23" customFormat="false" ht="13.5" hidden="false" customHeight="true" outlineLevel="0" collapsed="false">
      <c r="A23" s="59"/>
      <c r="B23" s="11"/>
      <c r="C23" s="22" t="s">
        <v>34</v>
      </c>
      <c r="D23" s="22"/>
      <c r="E23" s="80" t="n">
        <f aca="false">tyg*SUMIF($K$6:$Y$6,"W",$K23:$Y23)</f>
        <v>150</v>
      </c>
      <c r="F23" s="81" t="n">
        <f aca="false">tyg*SUMIF($K$6:$Y$6,"Ć",$K23:$Y23)</f>
        <v>60</v>
      </c>
      <c r="G23" s="81" t="n">
        <f aca="false">tyg*SUMIF($K$6:$Y$6,"L",$K23:$Y23)</f>
        <v>30</v>
      </c>
      <c r="H23" s="82" t="n">
        <f aca="false">tyg*SUMIF($K$6:$Y$6,"P",$K23:$Y23)</f>
        <v>30</v>
      </c>
      <c r="I23" s="83" t="n">
        <f aca="false">SUM(E23:H23)</f>
        <v>270</v>
      </c>
      <c r="J23" s="84" t="n">
        <f aca="false">SUMIF($K$6:$Z$6,"PE",$K23:$Z23)</f>
        <v>19</v>
      </c>
      <c r="K23" s="84"/>
      <c r="L23" s="85"/>
      <c r="M23" s="33" t="n">
        <f aca="false">SUM(M24:M27)</f>
        <v>0</v>
      </c>
      <c r="N23" s="86" t="n">
        <f aca="false">SUM(N24:N27)</f>
        <v>0</v>
      </c>
      <c r="O23" s="80"/>
      <c r="P23" s="87" t="n">
        <v>4</v>
      </c>
      <c r="Q23" s="88" t="n">
        <v>2</v>
      </c>
      <c r="R23" s="85"/>
      <c r="S23" s="86" t="n">
        <v>2</v>
      </c>
      <c r="T23" s="83" t="n">
        <v>11</v>
      </c>
      <c r="U23" s="87" t="n">
        <v>6</v>
      </c>
      <c r="V23" s="85" t="n">
        <v>2</v>
      </c>
      <c r="W23" s="85" t="n">
        <v>2</v>
      </c>
      <c r="X23" s="85"/>
      <c r="Y23" s="83" t="n">
        <v>8</v>
      </c>
      <c r="Z23" s="15"/>
      <c r="AA23" s="11"/>
      <c r="AB23" s="11"/>
      <c r="AC23" s="11"/>
    </row>
    <row r="24" s="11" customFormat="true" ht="13.5" hidden="false" customHeight="true" outlineLevel="0" collapsed="false">
      <c r="A24" s="59" t="n">
        <v>2</v>
      </c>
      <c r="B24" s="2"/>
      <c r="C24" s="22" t="s">
        <v>35</v>
      </c>
      <c r="D24" s="22"/>
      <c r="E24" s="27" t="n">
        <f aca="false">SUM(E25:E27)</f>
        <v>0</v>
      </c>
      <c r="F24" s="89" t="n">
        <f aca="false">SUM(F25:F27)</f>
        <v>0</v>
      </c>
      <c r="G24" s="60" t="n">
        <f aca="false">SUM(G25:G27)</f>
        <v>0</v>
      </c>
      <c r="H24" s="90" t="n">
        <f aca="false">SUM(H25:H27)</f>
        <v>60</v>
      </c>
      <c r="I24" s="62" t="n">
        <f aca="false">SUM(I25:I27)</f>
        <v>60</v>
      </c>
      <c r="J24" s="83" t="n">
        <f aca="false">SUM(J25:J27)</f>
        <v>24</v>
      </c>
      <c r="K24" s="84" t="n">
        <f aca="false">SUM(K25:K27)</f>
        <v>0</v>
      </c>
      <c r="L24" s="85" t="n">
        <f aca="false">SUM(L25:L27)</f>
        <v>0</v>
      </c>
      <c r="M24" s="33" t="n">
        <f aca="false">SUM(M25:M27)</f>
        <v>0</v>
      </c>
      <c r="N24" s="86" t="n">
        <f aca="false">SUM(N25:N27)</f>
        <v>0</v>
      </c>
      <c r="O24" s="83" t="n">
        <f aca="false">SUM(O25:O27)</f>
        <v>0</v>
      </c>
      <c r="P24" s="91" t="n">
        <f aca="false">SUM(P25:P27)</f>
        <v>0</v>
      </c>
      <c r="Q24" s="85" t="n">
        <f aca="false">SUM(Q25:Q27)</f>
        <v>0</v>
      </c>
      <c r="R24" s="85" t="n">
        <f aca="false">SUM(R25:R27)</f>
        <v>0</v>
      </c>
      <c r="S24" s="86" t="n">
        <f aca="false">SUM(S25:S27)</f>
        <v>2</v>
      </c>
      <c r="T24" s="83" t="n">
        <f aca="false">SUM(T25:T27)</f>
        <v>2</v>
      </c>
      <c r="U24" s="86" t="n">
        <f aca="false">SUM(U25:U27)</f>
        <v>0</v>
      </c>
      <c r="V24" s="86" t="n">
        <f aca="false">SUM(V25:V27)</f>
        <v>0</v>
      </c>
      <c r="W24" s="86" t="n">
        <f aca="false">SUM(W25:W27)</f>
        <v>0</v>
      </c>
      <c r="X24" s="86" t="n">
        <f aca="false">SUM(X25:X27)</f>
        <v>2</v>
      </c>
      <c r="Y24" s="83" t="n">
        <f aca="false">SUM(Y25:Y27)</f>
        <v>22</v>
      </c>
      <c r="Z24" s="15"/>
      <c r="AA24" s="2"/>
      <c r="AB24" s="2"/>
      <c r="AC24" s="2"/>
    </row>
    <row r="25" customFormat="false" ht="13.5" hidden="false" customHeight="true" outlineLevel="0" collapsed="false">
      <c r="A25" s="59" t="n">
        <v>1</v>
      </c>
      <c r="B25" s="11"/>
      <c r="C25" s="35" t="n">
        <v>1</v>
      </c>
      <c r="D25" s="35" t="s">
        <v>36</v>
      </c>
      <c r="E25" s="37" t="n">
        <f aca="false">tyg*SUMIF($K$6:$Y$6,"W",$K25:$Y25)</f>
        <v>0</v>
      </c>
      <c r="F25" s="38" t="n">
        <f aca="false">tyg*SUMIF($K$6:$Y$6,"Ć",$K25:$Y25)</f>
        <v>0</v>
      </c>
      <c r="G25" s="38" t="n">
        <f aca="false">tyg*SUMIF($K$6:$Y$6,"L",$K25:$Y25)</f>
        <v>0</v>
      </c>
      <c r="H25" s="92" t="n">
        <f aca="false">tyg*SUMIF($K$6:$Y$6,"P",$K25:$Y25)</f>
        <v>30</v>
      </c>
      <c r="I25" s="40" t="n">
        <f aca="false">SUM(E25:H25)</f>
        <v>30</v>
      </c>
      <c r="J25" s="64" t="n">
        <f aca="false">SUMIF($K$6:$Y$6,"PE",$K25:$Y25)</f>
        <v>2</v>
      </c>
      <c r="K25" s="47"/>
      <c r="L25" s="71"/>
      <c r="M25" s="48"/>
      <c r="N25" s="57"/>
      <c r="O25" s="45"/>
      <c r="P25" s="74"/>
      <c r="Q25" s="48"/>
      <c r="R25" s="48"/>
      <c r="S25" s="57" t="n">
        <v>2</v>
      </c>
      <c r="T25" s="46" t="n">
        <v>2</v>
      </c>
      <c r="U25" s="47"/>
      <c r="V25" s="48"/>
      <c r="W25" s="48"/>
      <c r="X25" s="57"/>
      <c r="Y25" s="46"/>
      <c r="Z25" s="15"/>
      <c r="AA25" s="11"/>
      <c r="AB25" s="11"/>
      <c r="AC25" s="11"/>
    </row>
    <row r="26" s="11" customFormat="true" ht="13.5" hidden="false" customHeight="true" outlineLevel="0" collapsed="false">
      <c r="A26" s="59" t="n">
        <v>1</v>
      </c>
      <c r="B26" s="2"/>
      <c r="C26" s="35" t="n">
        <v>2</v>
      </c>
      <c r="D26" s="35" t="s">
        <v>37</v>
      </c>
      <c r="E26" s="37" t="n">
        <f aca="false">tyg*SUMIF($K$6:$Y$6,"W",$K26:$Y26)</f>
        <v>0</v>
      </c>
      <c r="F26" s="38" t="n">
        <f aca="false">tyg*SUMIF($K$6:$Y$6,"Ć",$K26:$Y26)</f>
        <v>0</v>
      </c>
      <c r="G26" s="38" t="n">
        <f aca="false">tyg*SUMIF($K$6:$Y$6,"L",$K26:$Y26)</f>
        <v>0</v>
      </c>
      <c r="H26" s="92" t="n">
        <f aca="false">tyg*SUMIF($K$6:$Y$6,"P",$K26:$Y26)</f>
        <v>30</v>
      </c>
      <c r="I26" s="40" t="n">
        <f aca="false">SUM(E26:H26)</f>
        <v>30</v>
      </c>
      <c r="J26" s="41" t="n">
        <f aca="false">SUMIF($K$6:$Y$6,"PE",$K26:$Y26)</f>
        <v>2</v>
      </c>
      <c r="K26" s="71"/>
      <c r="L26" s="43"/>
      <c r="M26" s="43"/>
      <c r="N26" s="49"/>
      <c r="O26" s="76"/>
      <c r="P26" s="75"/>
      <c r="Q26" s="66"/>
      <c r="R26" s="43"/>
      <c r="S26" s="49"/>
      <c r="T26" s="45"/>
      <c r="U26" s="67"/>
      <c r="V26" s="43"/>
      <c r="W26" s="43"/>
      <c r="X26" s="49" t="n">
        <v>2</v>
      </c>
      <c r="Y26" s="45" t="n">
        <v>2</v>
      </c>
      <c r="Z26" s="15"/>
      <c r="AA26" s="2"/>
      <c r="AB26" s="2"/>
      <c r="AC26" s="2"/>
    </row>
    <row r="27" customFormat="false" ht="13.5" hidden="false" customHeight="true" outlineLevel="0" collapsed="false">
      <c r="A27" s="59" t="n">
        <v>2</v>
      </c>
      <c r="C27" s="35" t="n">
        <v>3</v>
      </c>
      <c r="D27" s="93" t="s">
        <v>38</v>
      </c>
      <c r="E27" s="37" t="n">
        <f aca="false">tyg*SUMIF($K$6:$Y$6,"W",$K27:$Y27)</f>
        <v>0</v>
      </c>
      <c r="F27" s="94" t="n">
        <f aca="false">tyg*SUMIF($K$6:$Y$6,"Ć",$K27:$Y27)</f>
        <v>0</v>
      </c>
      <c r="G27" s="38" t="n">
        <f aca="false">tyg*SUMIF($K$6:$Y$6,"L",$K27:$Y27)</f>
        <v>0</v>
      </c>
      <c r="H27" s="92" t="n">
        <f aca="false">tyg*SUMIF($K$6:$Y$6,"P",$K27:$Y27)</f>
        <v>0</v>
      </c>
      <c r="I27" s="95" t="n">
        <f aca="false">SUM(E27:H27)</f>
        <v>0</v>
      </c>
      <c r="J27" s="41" t="n">
        <f aca="false">SUMIF($K$6:$Y$6,"PE",$K27:$Y27)</f>
        <v>20</v>
      </c>
      <c r="K27" s="74"/>
      <c r="L27" s="48"/>
      <c r="M27" s="48"/>
      <c r="N27" s="57"/>
      <c r="O27" s="96"/>
      <c r="P27" s="74"/>
      <c r="Q27" s="71"/>
      <c r="R27" s="48"/>
      <c r="S27" s="57"/>
      <c r="T27" s="45"/>
      <c r="U27" s="47"/>
      <c r="V27" s="48"/>
      <c r="W27" s="48"/>
      <c r="X27" s="57"/>
      <c r="Y27" s="46" t="n">
        <v>20</v>
      </c>
      <c r="Z27" s="15"/>
    </row>
    <row r="28" customFormat="false" ht="13.5" hidden="false" customHeight="true" outlineLevel="0" collapsed="false">
      <c r="A28" s="59" t="n">
        <v>2</v>
      </c>
      <c r="C28" s="97" t="s">
        <v>39</v>
      </c>
      <c r="D28" s="97"/>
      <c r="E28" s="98" t="n">
        <f aca="false">E24+E23+E12+E7</f>
        <v>375</v>
      </c>
      <c r="F28" s="98" t="n">
        <f aca="false">F24+F23+F12+F7</f>
        <v>195</v>
      </c>
      <c r="G28" s="98" t="n">
        <f aca="false">G24+G23+G12+G7</f>
        <v>90</v>
      </c>
      <c r="H28" s="98" t="n">
        <f aca="false">H24+H23+H12+H7</f>
        <v>150</v>
      </c>
      <c r="I28" s="99" t="n">
        <f aca="false">I24+I23+I12+I7</f>
        <v>810</v>
      </c>
      <c r="J28" s="100" t="n">
        <f aca="false">J24+J23+J12+J7</f>
        <v>90</v>
      </c>
      <c r="K28" s="101" t="n">
        <f aca="false">K24+K23+K12+K7</f>
        <v>11</v>
      </c>
      <c r="L28" s="101" t="n">
        <f aca="false">L24+L23+L12+L7</f>
        <v>7</v>
      </c>
      <c r="M28" s="101" t="n">
        <f aca="false">M24+M23+M12+M7</f>
        <v>2</v>
      </c>
      <c r="N28" s="101" t="n">
        <f aca="false">N24+N23+N12+N7</f>
        <v>0</v>
      </c>
      <c r="O28" s="99" t="n">
        <f aca="false">O24+O23+O12+O7</f>
        <v>30</v>
      </c>
      <c r="P28" s="101" t="n">
        <f aca="false">P24+P23+P12+P7</f>
        <v>8</v>
      </c>
      <c r="Q28" s="101" t="n">
        <f aca="false">Q24+Q23+Q12+Q7</f>
        <v>4</v>
      </c>
      <c r="R28" s="101" t="n">
        <f aca="false">R24+R23+R12+R7</f>
        <v>2</v>
      </c>
      <c r="S28" s="101" t="n">
        <f aca="false">S24+S23+S12+S7</f>
        <v>8</v>
      </c>
      <c r="T28" s="99" t="n">
        <f aca="false">T24+T23+T12+T7</f>
        <v>30</v>
      </c>
      <c r="U28" s="101" t="n">
        <f aca="false">U24+U23+U12+U7</f>
        <v>6</v>
      </c>
      <c r="V28" s="101" t="n">
        <f aca="false">V24+V23+V12+V7</f>
        <v>2</v>
      </c>
      <c r="W28" s="101" t="n">
        <f aca="false">W24+W23+W12+W7</f>
        <v>2</v>
      </c>
      <c r="X28" s="101" t="n">
        <f aca="false">X24+X23+X12+X7</f>
        <v>2</v>
      </c>
      <c r="Y28" s="99" t="n">
        <f aca="false">Y24+Y23+Y12+Y7</f>
        <v>30</v>
      </c>
      <c r="Z28" s="15"/>
    </row>
    <row r="29" customFormat="false" ht="13.5" hidden="false" customHeight="true" outlineLevel="0" collapsed="false">
      <c r="C29" s="97"/>
      <c r="D29" s="97"/>
      <c r="E29" s="102" t="str">
        <f aca="false">CONCATENATE(SUM(K29:Z29)," godz. x ",tyg," tygodni")</f>
        <v>54 godz. x 15 tygodni</v>
      </c>
      <c r="F29" s="102"/>
      <c r="G29" s="102"/>
      <c r="H29" s="102"/>
      <c r="I29" s="99"/>
      <c r="J29" s="100"/>
      <c r="K29" s="103" t="n">
        <f aca="false">SUM(K28:N28)</f>
        <v>20</v>
      </c>
      <c r="L29" s="103"/>
      <c r="M29" s="103"/>
      <c r="N29" s="103"/>
      <c r="O29" s="99"/>
      <c r="P29" s="103" t="n">
        <f aca="false">SUM(P28:S28)</f>
        <v>22</v>
      </c>
      <c r="Q29" s="103"/>
      <c r="R29" s="103"/>
      <c r="S29" s="103"/>
      <c r="T29" s="99"/>
      <c r="U29" s="103" t="n">
        <f aca="false">SUM(U28:X28)</f>
        <v>12</v>
      </c>
      <c r="V29" s="103"/>
      <c r="W29" s="103"/>
      <c r="X29" s="103"/>
      <c r="Y29" s="99"/>
      <c r="Z29" s="15"/>
    </row>
    <row r="30" customFormat="false" ht="13.5" hidden="false" customHeight="true" outlineLevel="0" collapsed="false">
      <c r="C30" s="104" t="s">
        <v>40</v>
      </c>
      <c r="D30" s="104"/>
      <c r="E30" s="105" t="n">
        <f aca="false">SUM(K30:Y30)</f>
        <v>9</v>
      </c>
      <c r="J30" s="106"/>
      <c r="K30" s="107" t="n">
        <v>3</v>
      </c>
      <c r="P30" s="107" t="n">
        <v>3</v>
      </c>
      <c r="U30" s="107" t="n">
        <v>3</v>
      </c>
      <c r="Z30" s="15"/>
    </row>
    <row r="31" customFormat="false" ht="13.5" hidden="false" customHeight="true" outlineLevel="0" collapsed="false">
      <c r="E31" s="108" t="n">
        <f aca="false">E28/I28*100</f>
        <v>46.2962962962963</v>
      </c>
      <c r="F31" s="108" t="n">
        <f aca="false">F28/I28*100</f>
        <v>24.0740740740741</v>
      </c>
      <c r="G31" s="109" t="n">
        <f aca="false">G28/I28*100</f>
        <v>11.1111111111111</v>
      </c>
      <c r="H31" s="109" t="n">
        <f aca="false">H28/I28*100</f>
        <v>18.5185185185185</v>
      </c>
      <c r="I31" s="110" t="n">
        <f aca="false">SUM(E31:H31)</f>
        <v>100</v>
      </c>
      <c r="K31" s="111"/>
      <c r="L31" s="111"/>
      <c r="M31" s="111"/>
      <c r="N31" s="111"/>
      <c r="O31" s="111"/>
      <c r="P31" s="111"/>
      <c r="Q31" s="111"/>
      <c r="R31" s="111"/>
      <c r="S31" s="111"/>
      <c r="T31" s="111"/>
      <c r="U31" s="111"/>
      <c r="V31" s="111"/>
      <c r="W31" s="111"/>
      <c r="X31" s="111"/>
      <c r="Y31" s="111"/>
      <c r="Z31" s="111"/>
    </row>
    <row r="32" customFormat="false" ht="12.75" hidden="false" customHeight="false" outlineLevel="0" collapsed="false">
      <c r="C32" s="2" t="s">
        <v>41</v>
      </c>
    </row>
  </sheetData>
  <mergeCells count="24">
    <mergeCell ref="X2:Z2"/>
    <mergeCell ref="X3:Z3"/>
    <mergeCell ref="C5:C6"/>
    <mergeCell ref="D5:D6"/>
    <mergeCell ref="E5:J5"/>
    <mergeCell ref="K5:O5"/>
    <mergeCell ref="P5:T5"/>
    <mergeCell ref="U5:Y5"/>
    <mergeCell ref="C7:D7"/>
    <mergeCell ref="C12:D12"/>
    <mergeCell ref="C23:D23"/>
    <mergeCell ref="C24:D24"/>
    <mergeCell ref="C28:D29"/>
    <mergeCell ref="I28:I29"/>
    <mergeCell ref="J28:J29"/>
    <mergeCell ref="O28:O29"/>
    <mergeCell ref="T28:T29"/>
    <mergeCell ref="Y28:Y29"/>
    <mergeCell ref="E29:H29"/>
    <mergeCell ref="K29:N29"/>
    <mergeCell ref="P29:S29"/>
    <mergeCell ref="U29:X29"/>
    <mergeCell ref="C30:D30"/>
    <mergeCell ref="K31:Z31"/>
  </mergeCells>
  <conditionalFormatting sqref="K30 P30 U30">
    <cfRule type="cellIs" priority="2" operator="greaterThan" aboveAverage="0" equalAverage="0" bottom="0" percent="0" rank="0" text="" dxfId="0">
      <formula>egz_s</formula>
    </cfRule>
    <cfRule type="cellIs" priority="3" operator="greaterThan" aboveAverage="0" equalAverage="0" bottom="0" percent="0" rank="0" text="" dxfId="1">
      <formula>egz_r-P$30</formula>
    </cfRule>
  </conditionalFormatting>
  <conditionalFormatting sqref="K29:N29 U29:X29 P29:S29">
    <cfRule type="cellIs" priority="4" operator="greaterThan" aboveAverage="0" equalAverage="0" bottom="0" percent="0" rank="0" text="" dxfId="2">
      <formula>max_t</formula>
    </cfRule>
  </conditionalFormatting>
  <conditionalFormatting sqref="O28 Y28 T28">
    <cfRule type="cellIs" priority="5" operator="notEqual" aboveAverage="0" equalAverage="0" bottom="0" percent="0" rank="0" text="" dxfId="3">
      <formula>ECTS_s</formula>
    </cfRule>
  </conditionalFormatting>
  <conditionalFormatting sqref="I28:I29 O28:O29 T28:T29 Y28:Y29">
    <cfRule type="cellIs" priority="6" operator="notBetween" aboveAverage="0" equalAverage="0" bottom="0" percent="0" rank="0" text="" dxfId="4">
      <formula>min_st*tyg</formula>
      <formula>tyg*max_st</formula>
    </cfRule>
  </conditionalFormatting>
  <dataValidations count="2">
    <dataValidation allowBlank="true" error="Komórka arkusza zawiera regułę sprawdzającą poprawność danych.&#10;Dopuszczalne są tylko liczby całkowite z przedziału od 0 do 9.&#10;Jeżeli chcesz usunąć regułę wybierz polecenie:&#10;[ Dane | Sprawdzanie poprawności]" errorTitle="Kontrola poprawności danych" operator="between" showDropDown="false" showErrorMessage="true" showInputMessage="true" sqref="K8:Y11 K13:Y22 K25:Y27" type="decimal">
      <formula1>0</formula1>
      <formula2>30</formula2>
    </dataValidation>
    <dataValidation allowBlank="true" error="Komórka arkusza zawiera regułę sprawdzającą poprawność danych.&#10;Dopuszczalne są tylko liczby całkowite z przedziału od 0 do 9.&#10;Jeżeli chcesz usunąć regułę wybierz polecenie:&#10;[ Dane | Sprawdzanie poprawności]" errorTitle="Kontrola poprawności danych" operator="between" showDropDown="false" showErrorMessage="true" showInputMessage="true" sqref="K28:N29 P28:S29 U28:X29" type="none">
      <formula1>0</formula1>
      <formula2>0</formula2>
    </dataValidation>
  </dataValidations>
  <printOptions headings="false" gridLines="false" gridLinesSet="true" horizontalCentered="true" verticalCentered="false"/>
  <pageMargins left="0.39375" right="0.39375" top="0.551388888888889" bottom="0.393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2:D11"/>
  <sheetViews>
    <sheetView showFormulas="false" showGridLines="false" showRowColHeaders="true" showZeros="false" rightToLeft="false" tabSelected="false" showOutlineSymbols="true" defaultGridColor="true" view="normal" topLeftCell="A1" colorId="64" zoomScale="100" zoomScaleNormal="100" zoomScalePageLayoutView="100" workbookViewId="0">
      <selection pane="topLeft" activeCell="I24" activeCellId="0" sqref="I24"/>
    </sheetView>
  </sheetViews>
  <sheetFormatPr defaultRowHeight="15" zeroHeight="false" outlineLevelRow="0" outlineLevelCol="0"/>
  <cols>
    <col collapsed="false" customWidth="true" hidden="false" outlineLevel="0" max="1" min="1" style="112" width="3.86"/>
    <col collapsed="false" customWidth="true" hidden="false" outlineLevel="0" max="2" min="2" style="112" width="53.42"/>
    <col collapsed="false" customWidth="true" hidden="false" outlineLevel="0" max="3" min="3" style="112" width="5.57"/>
    <col collapsed="false" customWidth="true" hidden="false" outlineLevel="0" max="1025" min="4" style="112" width="9.14"/>
  </cols>
  <sheetData>
    <row r="2" customFormat="false" ht="15.75" hidden="false" customHeight="false" outlineLevel="0" collapsed="false">
      <c r="B2" s="113" t="s">
        <v>42</v>
      </c>
      <c r="C2" s="113"/>
    </row>
    <row r="4" customFormat="false" ht="20.25" hidden="false" customHeight="true" outlineLevel="0" collapsed="false">
      <c r="B4" s="114" t="s">
        <v>43</v>
      </c>
      <c r="C4" s="115" t="n">
        <v>15</v>
      </c>
      <c r="D4" s="116" t="s">
        <v>44</v>
      </c>
    </row>
    <row r="5" customFormat="false" ht="20.25" hidden="false" customHeight="true" outlineLevel="0" collapsed="false">
      <c r="B5" s="117" t="s">
        <v>45</v>
      </c>
      <c r="C5" s="118" t="n">
        <v>32</v>
      </c>
      <c r="D5" s="116" t="s">
        <v>46</v>
      </c>
    </row>
    <row r="6" customFormat="false" ht="20.25" hidden="false" customHeight="true" outlineLevel="0" collapsed="false">
      <c r="B6" s="117" t="s">
        <v>47</v>
      </c>
      <c r="C6" s="118" t="n">
        <v>300</v>
      </c>
      <c r="D6" s="116" t="s">
        <v>48</v>
      </c>
    </row>
    <row r="7" customFormat="false" ht="20.25" hidden="false" customHeight="true" outlineLevel="0" collapsed="false">
      <c r="B7" s="117" t="s">
        <v>49</v>
      </c>
      <c r="C7" s="118" t="n">
        <v>350</v>
      </c>
      <c r="D7" s="116" t="s">
        <v>50</v>
      </c>
    </row>
    <row r="8" customFormat="false" ht="20.25" hidden="false" customHeight="true" outlineLevel="0" collapsed="false">
      <c r="B8" s="117" t="s">
        <v>51</v>
      </c>
      <c r="C8" s="118" t="n">
        <v>6</v>
      </c>
      <c r="D8" s="116" t="s">
        <v>52</v>
      </c>
    </row>
    <row r="9" customFormat="false" ht="20.25" hidden="false" customHeight="true" outlineLevel="0" collapsed="false">
      <c r="B9" s="117" t="s">
        <v>53</v>
      </c>
      <c r="C9" s="118" t="n">
        <v>7</v>
      </c>
      <c r="D9" s="116" t="s">
        <v>54</v>
      </c>
    </row>
    <row r="10" customFormat="false" ht="20.25" hidden="false" customHeight="true" outlineLevel="0" collapsed="false">
      <c r="B10" s="117" t="s">
        <v>55</v>
      </c>
      <c r="C10" s="118" t="n">
        <v>10</v>
      </c>
      <c r="D10" s="116" t="s">
        <v>56</v>
      </c>
    </row>
    <row r="11" customFormat="false" ht="20.25" hidden="false" customHeight="true" outlineLevel="0" collapsed="false">
      <c r="B11" s="119" t="s">
        <v>57</v>
      </c>
      <c r="C11" s="120" t="n">
        <v>30</v>
      </c>
      <c r="D11" s="116" t="s">
        <v>58</v>
      </c>
    </row>
  </sheetData>
  <mergeCells count="1">
    <mergeCell ref="B2:C2"/>
  </mergeCells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true" showZeros="fals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2.75" zeroHeight="false" outlineLevelRow="0" outlineLevelCol="0"/>
  <cols>
    <col collapsed="false" customWidth="true" hidden="false" outlineLevel="0" max="1025" min="1" style="0" width="8.67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LibreOffice/6.0.7.3$Linux_x86 LibreOffice_project/00m0$Build-3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2012-09-14T19:06:57Z</dcterms:created>
  <dc:creator/>
  <dc:description/>
  <dc:language>pl-PL</dc:language>
  <cp:lastModifiedBy/>
  <dcterms:modified xsi:type="dcterms:W3CDTF">2019-07-19T10:13:41Z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